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(1)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A11" authorId="0">
      <text>
        <r>
          <rPr>
            <sz val="11"/>
            <color theme="1"/>
            <rFont val="游ゴシック"/>
          </rPr>
          <t>工事：業務委託：
物品購入により選択</t>
        </r>
      </text>
    </comment>
    <comment ref="Q42" authorId="0">
      <text>
        <r>
          <rPr>
            <sz val="11"/>
            <color theme="1"/>
            <rFont val="游ゴシック"/>
          </rPr>
          <t>電子入札の場合は電子入札システムにくじ番号を入力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<sst xmlns="http://schemas.openxmlformats.org/spreadsheetml/2006/main" xmlns:r="http://schemas.openxmlformats.org/officeDocument/2006/relationships" count="57" uniqueCount="57">
  <si>
    <t>一億</t>
    <rPh sb="0" eb="1">
      <t>いち</t>
    </rPh>
    <rPh sb="1" eb="2">
      <t>おく</t>
    </rPh>
    <phoneticPr fontId="1" type="Hiragana"/>
  </si>
  <si>
    <t>様式第３号（第１７条関係）</t>
    <rPh sb="0" eb="2">
      <t>ようしき</t>
    </rPh>
    <rPh sb="2" eb="3">
      <t>だい</t>
    </rPh>
    <rPh sb="4" eb="5">
      <t>ごう</t>
    </rPh>
    <rPh sb="6" eb="7">
      <t>だい</t>
    </rPh>
    <rPh sb="9" eb="10">
      <t>じょう</t>
    </rPh>
    <rPh sb="10" eb="12">
      <t>かんけい</t>
    </rPh>
    <phoneticPr fontId="1" type="Hiragana"/>
  </si>
  <si>
    <t>葛城市長　阿古和彦　様</t>
    <rPh sb="0" eb="3">
      <t>かつらぎし</t>
    </rPh>
    <rPh sb="3" eb="4">
      <t>ちょう</t>
    </rPh>
    <rPh sb="5" eb="7">
      <t>あこ</t>
    </rPh>
    <rPh sb="7" eb="9">
      <t>かずひこ</t>
    </rPh>
    <rPh sb="10" eb="11">
      <t>さま</t>
    </rPh>
    <phoneticPr fontId="1" type="Hiragana"/>
  </si>
  <si>
    <t>入札
金額</t>
    <rPh sb="0" eb="2">
      <t>にゅうさつ</t>
    </rPh>
    <rPh sb="3" eb="5">
      <t>きんがく</t>
    </rPh>
    <phoneticPr fontId="1" type="Hiragana"/>
  </si>
  <si>
    <t>業務(委託)番号</t>
  </si>
  <si>
    <t>代表者氏名</t>
    <rPh sb="0" eb="3">
      <t>だいひょうしゃ</t>
    </rPh>
    <rPh sb="3" eb="5">
      <t>しめい</t>
    </rPh>
    <phoneticPr fontId="1" type="Hiragana"/>
  </si>
  <si>
    <t>日</t>
    <rPh sb="0" eb="1">
      <t>にち</t>
    </rPh>
    <phoneticPr fontId="1" type="Hiragana"/>
  </si>
  <si>
    <t>納品場所</t>
    <rPh sb="0" eb="2">
      <t>のうひん</t>
    </rPh>
    <rPh sb="2" eb="4">
      <t>ばしょ</t>
    </rPh>
    <phoneticPr fontId="1" type="Hiragana"/>
  </si>
  <si>
    <t>合計金額（消費税抜）</t>
    <rPh sb="0" eb="2">
      <t>ごうけい</t>
    </rPh>
    <rPh sb="2" eb="4">
      <t>きんがく</t>
    </rPh>
    <rPh sb="5" eb="8">
      <t>しょうひぜい</t>
    </rPh>
    <rPh sb="8" eb="9">
      <t>ぬ</t>
    </rPh>
    <phoneticPr fontId="1" type="Hiragana"/>
  </si>
  <si>
    <t>入　札　金　額　内　訳　書</t>
    <rPh sb="0" eb="1">
      <t>いり</t>
    </rPh>
    <rPh sb="2" eb="3">
      <t>さつ</t>
    </rPh>
    <rPh sb="4" eb="5">
      <t>かね</t>
    </rPh>
    <rPh sb="6" eb="7">
      <t>がく</t>
    </rPh>
    <rPh sb="8" eb="9">
      <t>うち</t>
    </rPh>
    <rPh sb="10" eb="11">
      <t>わけ</t>
    </rPh>
    <rPh sb="12" eb="13">
      <t>しょ</t>
    </rPh>
    <phoneticPr fontId="1" type="Hiragana"/>
  </si>
  <si>
    <t>十億</t>
    <rPh sb="0" eb="1">
      <t>10</t>
    </rPh>
    <rPh sb="1" eb="2">
      <t>おく</t>
    </rPh>
    <phoneticPr fontId="1" type="Hiragana"/>
  </si>
  <si>
    <t>号</t>
    <rPh sb="0" eb="1">
      <t>ごう</t>
    </rPh>
    <phoneticPr fontId="1" type="Hiragana"/>
  </si>
  <si>
    <t>消費税及び地方消費税相当分は除いてください</t>
    <rPh sb="0" eb="3">
      <t>しょうひぜい</t>
    </rPh>
    <rPh sb="3" eb="4">
      <t>およ</t>
    </rPh>
    <rPh sb="5" eb="7">
      <t>ちほう</t>
    </rPh>
    <rPh sb="7" eb="10">
      <t>しょうひぜい</t>
    </rPh>
    <rPh sb="10" eb="13">
      <t>そうとうぶん</t>
    </rPh>
    <rPh sb="14" eb="15">
      <t>のぞ</t>
    </rPh>
    <phoneticPr fontId="1" type="Hiragana"/>
  </si>
  <si>
    <t>工程が不足している場合は、別紙で添付してください。</t>
    <rPh sb="0" eb="2">
      <t>こうてい</t>
    </rPh>
    <rPh sb="3" eb="5">
      <t>ふそく</t>
    </rPh>
    <rPh sb="9" eb="11">
      <t>ばあい</t>
    </rPh>
    <rPh sb="13" eb="15">
      <t>べっし</t>
    </rPh>
    <rPh sb="16" eb="18">
      <t>てんぷ</t>
    </rPh>
    <phoneticPr fontId="1" type="Hiragana"/>
  </si>
  <si>
    <t>上記のとおり入札します。</t>
    <rPh sb="0" eb="2">
      <t>じょうき</t>
    </rPh>
    <rPh sb="6" eb="8">
      <t>にゅうさつ</t>
    </rPh>
    <phoneticPr fontId="1" type="Hiragana"/>
  </si>
  <si>
    <t>金額の頭に￥を記入すること</t>
  </si>
  <si>
    <t>入札書</t>
    <rPh sb="0" eb="3">
      <t>にゅうさつしょ</t>
    </rPh>
    <phoneticPr fontId="1" type="Hiragana"/>
  </si>
  <si>
    <t>千万</t>
    <rPh sb="0" eb="2">
      <t>せんまん</t>
    </rPh>
    <phoneticPr fontId="1" type="Hiragana"/>
  </si>
  <si>
    <t>一式</t>
    <rPh sb="0" eb="2">
      <t>いっしき</t>
    </rPh>
    <phoneticPr fontId="1" type="Hiragana"/>
  </si>
  <si>
    <t>第</t>
    <rPh sb="0" eb="1">
      <t>だい</t>
    </rPh>
    <phoneticPr fontId="1" type="Hiragana"/>
  </si>
  <si>
    <t>葛城市</t>
    <rPh sb="0" eb="3">
      <t>かつらぎし</t>
    </rPh>
    <phoneticPr fontId="1" type="Hiragana"/>
  </si>
  <si>
    <t>月</t>
    <rPh sb="0" eb="1">
      <t>つき</t>
    </rPh>
    <phoneticPr fontId="1" type="Hiragana"/>
  </si>
  <si>
    <t>百万</t>
    <rPh sb="0" eb="2">
      <t>ひゃくまん</t>
    </rPh>
    <phoneticPr fontId="1" type="Hiragana"/>
  </si>
  <si>
    <t>諸経費</t>
    <rPh sb="0" eb="1">
      <t>もろ</t>
    </rPh>
    <rPh sb="1" eb="2">
      <t>きょう</t>
    </rPh>
    <rPh sb="2" eb="3">
      <t>ひ</t>
    </rPh>
    <phoneticPr fontId="1" type="Hiragana"/>
  </si>
  <si>
    <t>業務場所</t>
    <rPh sb="0" eb="2">
      <t>ぎょうむ</t>
    </rPh>
    <rPh sb="2" eb="4">
      <t>ばしょ</t>
    </rPh>
    <phoneticPr fontId="1" type="Hiragana"/>
  </si>
  <si>
    <t>数　量</t>
    <rPh sb="0" eb="1">
      <t>かず</t>
    </rPh>
    <rPh sb="2" eb="3">
      <t>りょう</t>
    </rPh>
    <phoneticPr fontId="1" type="Hiragana"/>
  </si>
  <si>
    <t>リサイクル物品（缶プレス等）売払い</t>
  </si>
  <si>
    <t>所在地</t>
    <rPh sb="0" eb="3">
      <t>しょざいち</t>
    </rPh>
    <phoneticPr fontId="1" type="Hiragana"/>
  </si>
  <si>
    <t>十万</t>
    <rPh sb="0" eb="1">
      <t>10</t>
    </rPh>
    <rPh sb="1" eb="2">
      <t>まん</t>
    </rPh>
    <phoneticPr fontId="1" type="Hiragana"/>
  </si>
  <si>
    <t>事業番号</t>
  </si>
  <si>
    <t>十</t>
    <rPh sb="0" eb="1">
      <t>10</t>
    </rPh>
    <phoneticPr fontId="1" type="Hiragana"/>
  </si>
  <si>
    <t>金　　額（円）</t>
    <rPh sb="0" eb="1">
      <t>かね</t>
    </rPh>
    <rPh sb="3" eb="4">
      <t>がく</t>
    </rPh>
    <rPh sb="5" eb="6">
      <t>えん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</si>
  <si>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</si>
  <si>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万</t>
    <rPh sb="0" eb="1">
      <t>0000</t>
    </rPh>
    <phoneticPr fontId="1" type="Hiragana"/>
  </si>
  <si>
    <t>千</t>
    <rPh sb="0" eb="1">
      <t>1000</t>
    </rPh>
    <phoneticPr fontId="1" type="Hiragana"/>
  </si>
  <si>
    <t>地内</t>
    <rPh sb="0" eb="2">
      <t>ちない</t>
    </rPh>
    <phoneticPr fontId="1" type="Hiragana"/>
  </si>
  <si>
    <t>百</t>
    <rPh sb="0" eb="1">
      <t>100</t>
    </rPh>
    <phoneticPr fontId="1" type="Hiragana"/>
  </si>
  <si>
    <t>備　　考</t>
    <rPh sb="0" eb="1">
      <t>び</t>
    </rPh>
    <rPh sb="3" eb="4">
      <t>こう</t>
    </rPh>
    <phoneticPr fontId="1" type="Hiragana"/>
  </si>
  <si>
    <t>円</t>
    <rPh sb="0" eb="1">
      <t>えん</t>
    </rPh>
    <phoneticPr fontId="1" type="Hiragana"/>
  </si>
  <si>
    <t>消費税
抜き</t>
    <rPh sb="0" eb="3">
      <t>しょうひぜい</t>
    </rPh>
    <rPh sb="4" eb="5">
      <t>ぬ</t>
    </rPh>
    <phoneticPr fontId="1" type="Hiragana"/>
  </si>
  <si>
    <t>工事番号</t>
    <rPh sb="0" eb="2">
      <t>こうじ</t>
    </rPh>
    <rPh sb="2" eb="4">
      <t>ばんごう</t>
    </rPh>
    <phoneticPr fontId="1" type="Hiragana"/>
  </si>
  <si>
    <t>業務(委託)名</t>
    <rPh sb="0" eb="2">
      <t>ぎょうむ</t>
    </rPh>
    <rPh sb="3" eb="5">
      <t>いたく</t>
    </rPh>
    <rPh sb="6" eb="7">
      <t>めい</t>
    </rPh>
    <phoneticPr fontId="1" type="Hiragana"/>
  </si>
  <si>
    <t>工事名</t>
    <rPh sb="0" eb="3">
      <t>こうじめい</t>
    </rPh>
    <phoneticPr fontId="1" type="Hiragana"/>
  </si>
  <si>
    <t>工事場所</t>
    <rPh sb="0" eb="2">
      <t>こうじ</t>
    </rPh>
    <rPh sb="2" eb="4">
      <t>ばしょ</t>
    </rPh>
    <phoneticPr fontId="1" type="Hiragana"/>
  </si>
  <si>
    <t>物品名</t>
    <rPh sb="0" eb="2">
      <t>ぶっぴん</t>
    </rPh>
    <rPh sb="2" eb="3">
      <t>めい</t>
    </rPh>
    <phoneticPr fontId="1" type="Hiragana"/>
  </si>
  <si>
    <t>アルミ缶プレス</t>
  </si>
  <si>
    <t>賃貸借等</t>
    <rPh sb="0" eb="3">
      <t>ちんたいしゃく</t>
    </rPh>
    <rPh sb="3" eb="4">
      <t>とう</t>
    </rPh>
    <phoneticPr fontId="1" type="Hiragana"/>
  </si>
  <si>
    <t>賃貸借・リース名称</t>
    <rPh sb="0" eb="3">
      <t>ちんたいしゃく</t>
    </rPh>
    <rPh sb="7" eb="9">
      <t>めいしょう</t>
    </rPh>
    <phoneticPr fontId="1" type="Hiragana"/>
  </si>
  <si>
    <t>・・・</t>
  </si>
  <si>
    <t>く　じ　番　号</t>
  </si>
  <si>
    <t>當麻</t>
    <rPh sb="0" eb="2">
      <t>たいま</t>
    </rPh>
    <phoneticPr fontId="1" type="Hiragana"/>
  </si>
  <si>
    <t>スチール缶プレス</t>
  </si>
  <si>
    <t>鉄くず（ﾛｰﾙｵﾝ）</t>
  </si>
  <si>
    <t>工程は金額を記入してください。</t>
    <rPh sb="0" eb="2">
      <t>こうてい</t>
    </rPh>
    <rPh sb="3" eb="5">
      <t>きんがく</t>
    </rPh>
    <rPh sb="6" eb="8">
      <t>きにゅう</t>
    </rPh>
    <phoneticPr fontId="1" type="Hiragana"/>
  </si>
  <si>
    <t>アルミシュレッダー</t>
  </si>
  <si>
    <t>鉄くず（処理不適合物）</t>
  </si>
  <si>
    <t>雑線</t>
    <rPh sb="0" eb="1">
      <t>ざつ</t>
    </rPh>
    <rPh sb="1" eb="2">
      <t>せん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</si>
</sst>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gge&quot;年&quot;"/>
    <numFmt numFmtId="177" formatCode="#,##0&quot;t&quot;"/>
    <numFmt numFmtId="178" formatCode="#,##0_ "/>
  </numFmts>
  <fonts count="11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11"/>
      <color theme="1"/>
      <name val="ＭＳ ゴシック"/>
      <family val="3"/>
    </font>
    <font>
      <sz val="28"/>
      <color theme="1"/>
      <name val="ＭＳ ゴシック"/>
      <family val="3"/>
    </font>
    <font>
      <sz val="16"/>
      <color theme="1"/>
      <name val="ＭＳ ゴシック"/>
      <family val="3"/>
    </font>
    <font>
      <sz val="18"/>
      <color theme="1"/>
      <name val="ＭＳ ゴシック"/>
      <family val="3"/>
    </font>
    <font>
      <sz val="10"/>
      <color auto="1"/>
      <name val="ＭＳ ゴシック"/>
      <family val="3"/>
    </font>
    <font>
      <sz val="12"/>
      <color auto="1"/>
      <name val="ＭＳ 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BE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distributed" vertical="center" indent="1"/>
    </xf>
    <xf numFmtId="0" fontId="2" fillId="2" borderId="2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distributed" vertical="center" inden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indent="5"/>
    </xf>
    <xf numFmtId="0" fontId="2" fillId="2" borderId="4" xfId="0" applyFont="1" applyFill="1" applyBorder="1" applyAlignment="1">
      <alignment horizontal="left" vertical="center" indent="1"/>
    </xf>
    <xf numFmtId="0" fontId="2" fillId="2" borderId="5" xfId="0" applyFont="1" applyFill="1" applyBorder="1" applyAlignment="1">
      <alignment horizontal="left" vertical="center" indent="1"/>
    </xf>
    <xf numFmtId="0" fontId="2" fillId="2" borderId="6" xfId="0" applyFont="1" applyFill="1" applyBorder="1" applyAlignment="1">
      <alignment horizontal="left" vertical="center" indent="1"/>
    </xf>
    <xf numFmtId="0" fontId="2" fillId="2" borderId="6" xfId="0" applyFont="1" applyFill="1" applyBorder="1" applyAlignment="1">
      <alignment horizontal="distributed" vertical="center" indent="5"/>
    </xf>
    <xf numFmtId="0" fontId="2" fillId="2" borderId="7" xfId="0" applyFont="1" applyFill="1" applyBorder="1" applyAlignment="1">
      <alignment horizontal="distributed" vertical="center" indent="5"/>
    </xf>
    <xf numFmtId="0" fontId="2" fillId="2" borderId="8" xfId="0" applyFont="1" applyFill="1" applyBorder="1" applyAlignment="1">
      <alignment horizontal="distributed" vertical="center" indent="5"/>
    </xf>
    <xf numFmtId="0" fontId="2" fillId="2" borderId="0" xfId="0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10" xfId="0" applyFont="1" applyFill="1" applyBorder="1" applyAlignment="1">
      <alignment horizontal="distributed" vertical="center" inden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4" fillId="2" borderId="0" xfId="0" applyNumberFormat="1" applyFont="1" applyFill="1" applyBorder="1" applyAlignment="1">
      <alignment horizontal="distributed" vertical="center"/>
    </xf>
    <xf numFmtId="0" fontId="4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/>
    </xf>
    <xf numFmtId="0" fontId="6" fillId="2" borderId="13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shrinkToFit="1"/>
    </xf>
    <xf numFmtId="0" fontId="2" fillId="2" borderId="0" xfId="0" applyFont="1" applyFill="1" applyBorder="1">
      <alignment vertical="center"/>
    </xf>
    <xf numFmtId="0" fontId="5" fillId="2" borderId="15" xfId="0" applyFont="1" applyFill="1" applyBorder="1" applyAlignment="1">
      <alignment horizontal="center" vertical="center"/>
    </xf>
    <xf numFmtId="0" fontId="6" fillId="2" borderId="9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0" fontId="6" fillId="2" borderId="16" xfId="0" applyNumberFormat="1" applyFont="1" applyFill="1" applyBorder="1" applyAlignment="1">
      <alignment horizontal="center" vertical="center"/>
    </xf>
    <xf numFmtId="0" fontId="6" fillId="2" borderId="17" xfId="0" applyNumberFormat="1" applyFont="1" applyFill="1" applyBorder="1" applyAlignment="1">
      <alignment horizontal="center" vertical="center"/>
    </xf>
    <xf numFmtId="0" fontId="6" fillId="2" borderId="18" xfId="0" applyNumberFormat="1" applyFont="1" applyFill="1" applyBorder="1" applyAlignment="1">
      <alignment horizontal="center" vertical="center"/>
    </xf>
    <xf numFmtId="0" fontId="6" fillId="2" borderId="19" xfId="0" applyNumberFormat="1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/>
    </xf>
    <xf numFmtId="0" fontId="6" fillId="2" borderId="23" xfId="0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distributed" vertical="center" indent="1"/>
    </xf>
    <xf numFmtId="0" fontId="2" fillId="2" borderId="25" xfId="0" applyFont="1" applyFill="1" applyBorder="1" applyAlignment="1">
      <alignment horizontal="distributed" vertical="center" indent="1"/>
    </xf>
    <xf numFmtId="0" fontId="2" fillId="2" borderId="26" xfId="0" applyFont="1" applyFill="1" applyBorder="1" applyAlignment="1">
      <alignment horizontal="distributed" vertical="center" indent="1"/>
    </xf>
    <xf numFmtId="0" fontId="7" fillId="2" borderId="0" xfId="0" applyFont="1" applyFill="1" applyBorder="1" applyAlignment="1">
      <alignment horizontal="distributed" vertical="center" indent="2"/>
    </xf>
    <xf numFmtId="0" fontId="5" fillId="2" borderId="2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 indent="2"/>
    </xf>
    <xf numFmtId="0" fontId="2" fillId="2" borderId="3" xfId="0" applyFont="1" applyFill="1" applyBorder="1" applyAlignment="1">
      <alignment horizontal="left" vertical="center" wrapText="1" indent="2"/>
    </xf>
    <xf numFmtId="0" fontId="5" fillId="2" borderId="2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left" vertical="center" wrapText="1" indent="2"/>
    </xf>
    <xf numFmtId="0" fontId="2" fillId="2" borderId="10" xfId="0" applyFont="1" applyFill="1" applyBorder="1" applyAlignment="1">
      <alignment horizontal="left" vertical="center" wrapText="1" indent="2"/>
    </xf>
    <xf numFmtId="0" fontId="5" fillId="2" borderId="29" xfId="0" applyFont="1" applyFill="1" applyBorder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 shrinkToFit="1"/>
    </xf>
    <xf numFmtId="0" fontId="6" fillId="2" borderId="22" xfId="0" applyNumberFormat="1" applyFont="1" applyFill="1" applyBorder="1" applyAlignment="1">
      <alignment horizontal="center" vertical="center" shrinkToFit="1"/>
    </xf>
    <xf numFmtId="0" fontId="6" fillId="2" borderId="23" xfId="0" applyNumberFormat="1" applyFont="1" applyFill="1" applyBorder="1" applyAlignment="1">
      <alignment horizontal="center" vertical="center" shrinkToFit="1"/>
    </xf>
    <xf numFmtId="0" fontId="6" fillId="2" borderId="30" xfId="0" applyNumberFormat="1" applyFont="1" applyFill="1" applyBorder="1" applyAlignment="1">
      <alignment horizontal="center" vertical="center" shrinkToFit="1"/>
    </xf>
    <xf numFmtId="0" fontId="6" fillId="2" borderId="31" xfId="0" applyNumberFormat="1" applyFont="1" applyFill="1" applyBorder="1" applyAlignment="1">
      <alignment horizontal="center" vertical="center" shrinkToFit="1"/>
    </xf>
    <xf numFmtId="0" fontId="6" fillId="2" borderId="32" xfId="0" applyNumberFormat="1" applyFont="1" applyFill="1" applyBorder="1" applyAlignment="1">
      <alignment horizontal="center" vertical="center" shrinkToFit="1"/>
    </xf>
    <xf numFmtId="177" fontId="2" fillId="2" borderId="4" xfId="0" applyNumberFormat="1" applyFont="1" applyFill="1" applyBorder="1" applyAlignment="1">
      <alignment horizontal="center" vertical="center"/>
    </xf>
    <xf numFmtId="177" fontId="2" fillId="2" borderId="5" xfId="0" applyNumberFormat="1" applyFont="1" applyFill="1" applyBorder="1" applyAlignment="1">
      <alignment horizontal="center" vertical="center"/>
    </xf>
    <xf numFmtId="177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distributed" vertical="center" shrinkToFit="1"/>
    </xf>
    <xf numFmtId="0" fontId="2" fillId="2" borderId="0" xfId="0" applyFont="1" applyFill="1" applyBorder="1" applyAlignment="1">
      <alignment horizontal="distributed" vertical="center" shrinkToFit="1"/>
    </xf>
    <xf numFmtId="0" fontId="2" fillId="2" borderId="34" xfId="0" applyFont="1" applyFill="1" applyBorder="1" applyAlignment="1">
      <alignment horizontal="distributed" vertical="center" shrinkToFit="1"/>
    </xf>
    <xf numFmtId="0" fontId="2" fillId="0" borderId="0" xfId="0" applyFont="1" applyFill="1" applyBorder="1" applyAlignment="1">
      <alignment horizontal="distributed" vertical="center" shrinkToFit="1"/>
    </xf>
    <xf numFmtId="178" fontId="4" fillId="3" borderId="4" xfId="0" applyNumberFormat="1" applyFont="1" applyFill="1" applyBorder="1" applyAlignment="1">
      <alignment horizontal="right" vertical="center"/>
    </xf>
    <xf numFmtId="178" fontId="4" fillId="3" borderId="5" xfId="0" applyNumberFormat="1" applyFont="1" applyFill="1" applyBorder="1" applyAlignment="1">
      <alignment horizontal="right" vertical="center"/>
    </xf>
    <xf numFmtId="178" fontId="4" fillId="3" borderId="6" xfId="0" applyNumberFormat="1" applyFont="1" applyFill="1" applyBorder="1" applyAlignment="1">
      <alignment horizontal="right" vertical="center"/>
    </xf>
    <xf numFmtId="178" fontId="4" fillId="2" borderId="6" xfId="0" applyNumberFormat="1" applyFont="1" applyFill="1" applyBorder="1" applyAlignment="1">
      <alignment horizontal="right" vertical="center"/>
    </xf>
    <xf numFmtId="178" fontId="4" fillId="3" borderId="7" xfId="0" applyNumberFormat="1" applyFont="1" applyFill="1" applyBorder="1" applyAlignment="1">
      <alignment horizontal="right" vertical="center"/>
    </xf>
    <xf numFmtId="178" fontId="4" fillId="3" borderId="8" xfId="0" applyNumberFormat="1" applyFont="1" applyFill="1" applyBorder="1" applyAlignment="1">
      <alignment horizontal="right" vertical="center"/>
    </xf>
    <xf numFmtId="178" fontId="4" fillId="2" borderId="4" xfId="0" applyNumberFormat="1" applyFont="1" applyFill="1" applyBorder="1" applyAlignment="1">
      <alignment horizontal="right"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3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6" fillId="2" borderId="30" xfId="0" applyNumberFormat="1" applyFont="1" applyFill="1" applyBorder="1" applyAlignment="1">
      <alignment horizontal="center" vertical="center"/>
    </xf>
    <xf numFmtId="0" fontId="6" fillId="2" borderId="31" xfId="0" applyNumberFormat="1" applyFont="1" applyFill="1" applyBorder="1" applyAlignment="1">
      <alignment horizontal="center" vertical="center"/>
    </xf>
    <xf numFmtId="0" fontId="6" fillId="2" borderId="32" xfId="0" applyNumberFormat="1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3" borderId="3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2" borderId="35" xfId="0" applyNumberFormat="1" applyFont="1" applyFill="1" applyBorder="1" applyAlignment="1">
      <alignment horizontal="center" vertical="center"/>
    </xf>
    <xf numFmtId="0" fontId="6" fillId="2" borderId="36" xfId="0" applyNumberFormat="1" applyFont="1" applyFill="1" applyBorder="1" applyAlignment="1">
      <alignment horizontal="center" vertical="center"/>
    </xf>
    <xf numFmtId="0" fontId="6" fillId="2" borderId="37" xfId="0" applyNumberFormat="1" applyFont="1" applyFill="1" applyBorder="1" applyAlignment="1">
      <alignment horizontal="center" vertical="center"/>
    </xf>
    <xf numFmtId="49" fontId="8" fillId="3" borderId="12" xfId="0" applyNumberFormat="1" applyFont="1" applyFill="1" applyBorder="1" applyAlignment="1">
      <alignment horizontal="distributed" vertical="center" indent="1"/>
    </xf>
    <xf numFmtId="49" fontId="8" fillId="3" borderId="13" xfId="0" applyNumberFormat="1" applyFont="1" applyFill="1" applyBorder="1" applyAlignment="1">
      <alignment horizontal="distributed" vertical="center" indent="1"/>
    </xf>
    <xf numFmtId="49" fontId="8" fillId="3" borderId="14" xfId="0" applyNumberFormat="1" applyFont="1" applyFill="1" applyBorder="1" applyAlignment="1">
      <alignment horizontal="distributed" vertical="center" indent="1"/>
    </xf>
    <xf numFmtId="49" fontId="8" fillId="3" borderId="9" xfId="0" applyNumberFormat="1" applyFont="1" applyFill="1" applyBorder="1" applyAlignment="1">
      <alignment horizontal="distributed" vertical="center" indent="1"/>
    </xf>
    <xf numFmtId="49" fontId="8" fillId="3" borderId="0" xfId="0" applyNumberFormat="1" applyFont="1" applyFill="1" applyBorder="1" applyAlignment="1">
      <alignment horizontal="distributed" vertical="center" indent="1"/>
    </xf>
    <xf numFmtId="49" fontId="8" fillId="3" borderId="16" xfId="0" applyNumberFormat="1" applyFont="1" applyFill="1" applyBorder="1" applyAlignment="1">
      <alignment horizontal="distributed" vertical="center" indent="1"/>
    </xf>
    <xf numFmtId="0" fontId="6" fillId="2" borderId="38" xfId="0" applyNumberFormat="1" applyFont="1" applyFill="1" applyBorder="1" applyAlignment="1">
      <alignment horizontal="center" vertical="center"/>
    </xf>
    <xf numFmtId="0" fontId="6" fillId="2" borderId="39" xfId="0" applyNumberFormat="1" applyFont="1" applyFill="1" applyBorder="1" applyAlignment="1">
      <alignment horizontal="center" vertical="center"/>
    </xf>
    <xf numFmtId="0" fontId="6" fillId="2" borderId="40" xfId="0" applyNumberFormat="1" applyFont="1" applyFill="1" applyBorder="1" applyAlignment="1">
      <alignment horizontal="center" vertical="center"/>
    </xf>
    <xf numFmtId="49" fontId="8" fillId="3" borderId="38" xfId="0" applyNumberFormat="1" applyFont="1" applyFill="1" applyBorder="1" applyAlignment="1">
      <alignment horizontal="distributed" vertical="center" indent="1"/>
    </xf>
    <xf numFmtId="49" fontId="8" fillId="3" borderId="39" xfId="0" applyNumberFormat="1" applyFont="1" applyFill="1" applyBorder="1" applyAlignment="1">
      <alignment horizontal="distributed" vertical="center" indent="1"/>
    </xf>
    <xf numFmtId="49" fontId="8" fillId="3" borderId="40" xfId="0" applyNumberFormat="1" applyFont="1" applyFill="1" applyBorder="1" applyAlignment="1">
      <alignment horizontal="distributed" vertical="center" inden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49" fontId="8" fillId="3" borderId="35" xfId="0" applyNumberFormat="1" applyFont="1" applyFill="1" applyBorder="1" applyAlignment="1">
      <alignment horizontal="distributed" vertical="center" indent="1"/>
    </xf>
    <xf numFmtId="49" fontId="8" fillId="3" borderId="36" xfId="0" applyNumberFormat="1" applyFont="1" applyFill="1" applyBorder="1" applyAlignment="1">
      <alignment horizontal="distributed" vertical="center" indent="1"/>
    </xf>
    <xf numFmtId="49" fontId="8" fillId="3" borderId="37" xfId="0" applyNumberFormat="1" applyFont="1" applyFill="1" applyBorder="1" applyAlignment="1">
      <alignment horizontal="distributed" vertical="center" indent="1"/>
    </xf>
    <xf numFmtId="0" fontId="5" fillId="2" borderId="42" xfId="0" applyFont="1" applyFill="1" applyBorder="1" applyAlignment="1">
      <alignment horizontal="center" vertical="center"/>
    </xf>
    <xf numFmtId="0" fontId="6" fillId="2" borderId="43" xfId="0" applyNumberFormat="1" applyFont="1" applyFill="1" applyBorder="1" applyAlignment="1">
      <alignment horizontal="center" vertical="center"/>
    </xf>
    <xf numFmtId="0" fontId="6" fillId="2" borderId="44" xfId="0" applyNumberFormat="1" applyFont="1" applyFill="1" applyBorder="1" applyAlignment="1">
      <alignment horizontal="center" vertical="center"/>
    </xf>
    <xf numFmtId="0" fontId="6" fillId="2" borderId="45" xfId="0" applyNumberFormat="1" applyFont="1" applyFill="1" applyBorder="1" applyAlignment="1">
      <alignment horizontal="center" vertical="center"/>
    </xf>
    <xf numFmtId="49" fontId="8" fillId="3" borderId="43" xfId="0" applyNumberFormat="1" applyFont="1" applyFill="1" applyBorder="1" applyAlignment="1">
      <alignment horizontal="distributed" vertical="center" indent="1"/>
    </xf>
    <xf numFmtId="49" fontId="8" fillId="3" borderId="44" xfId="0" applyNumberFormat="1" applyFont="1" applyFill="1" applyBorder="1" applyAlignment="1">
      <alignment horizontal="distributed" vertical="center" indent="1"/>
    </xf>
    <xf numFmtId="49" fontId="8" fillId="3" borderId="45" xfId="0" applyNumberFormat="1" applyFont="1" applyFill="1" applyBorder="1" applyAlignment="1">
      <alignment horizontal="distributed" vertical="center" indent="1"/>
    </xf>
    <xf numFmtId="0" fontId="5" fillId="2" borderId="0" xfId="0" applyFont="1" applyFill="1" applyBorder="1" applyAlignment="1">
      <alignment horizontal="distributed" vertical="center" wrapText="1"/>
    </xf>
    <xf numFmtId="0" fontId="5" fillId="2" borderId="0" xfId="0" applyFont="1" applyFill="1" applyBorder="1" applyAlignment="1">
      <alignment horizontal="distributed" vertical="center"/>
    </xf>
    <xf numFmtId="0" fontId="5" fillId="2" borderId="0" xfId="0" applyFont="1" applyFill="1" applyAlignment="1">
      <alignment horizontal="distributed" vertical="center"/>
    </xf>
    <xf numFmtId="0" fontId="2" fillId="2" borderId="24" xfId="0" applyFont="1" applyFill="1" applyBorder="1">
      <alignment vertical="center"/>
    </xf>
    <xf numFmtId="0" fontId="2" fillId="2" borderId="26" xfId="0" applyFont="1" applyFill="1" applyBorder="1">
      <alignment vertical="center"/>
    </xf>
    <xf numFmtId="0" fontId="2" fillId="2" borderId="24" xfId="0" applyFont="1" applyFill="1" applyBorder="1" applyAlignment="1">
      <alignment horizontal="left" vertical="center" wrapText="1" indent="2"/>
    </xf>
    <xf numFmtId="0" fontId="2" fillId="2" borderId="26" xfId="0" applyFont="1" applyFill="1" applyBorder="1" applyAlignment="1">
      <alignment horizontal="left" vertical="center" wrapText="1" indent="2"/>
    </xf>
    <xf numFmtId="0" fontId="9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2">
    <dxf>
      <font>
        <strike/>
      </font>
      <fill>
        <patternFill patternType="lightHorizontal">
          <bgColor theme="0"/>
        </patternFill>
      </fill>
    </dxf>
    <dxf>
      <fill>
        <patternFill patternType="lightUp">
          <fgColor auto="1"/>
          <bgColor auto="1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A1:AJ51"/>
  <sheetViews>
    <sheetView tabSelected="1" zoomScale="85" zoomScaleNormal="85" workbookViewId="0">
      <selection activeCell="AJ46" sqref="AJ46"/>
    </sheetView>
  </sheetViews>
  <sheetFormatPr defaultRowHeight="14" customHeight="1"/>
  <cols>
    <col min="1" max="27" width="3.625" style="1" customWidth="1"/>
    <col min="28" max="31" width="3.625" style="1" hidden="1" customWidth="1"/>
    <col min="32" max="16384" width="3.625" style="1" customWidth="1"/>
  </cols>
  <sheetData>
    <row r="1" spans="1:36" ht="14" customHeight="1"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AB1" s="139">
        <f>LEN(M38)</f>
        <v>1</v>
      </c>
      <c r="AC1" s="1">
        <v>5</v>
      </c>
      <c r="AD1" s="1">
        <f>INT(RIGHT($M$38,6)/100000)</f>
        <v>0</v>
      </c>
    </row>
    <row r="2" spans="1:36" ht="14" customHeight="1">
      <c r="A2" s="2"/>
      <c r="B2" s="2"/>
      <c r="C2" s="2"/>
      <c r="D2" s="2"/>
      <c r="E2" s="2"/>
      <c r="F2" s="2"/>
      <c r="G2" s="46" t="s">
        <v>16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2"/>
      <c r="T2" s="2"/>
      <c r="U2" s="2"/>
      <c r="V2" s="2"/>
      <c r="W2" s="2"/>
      <c r="X2" s="2"/>
      <c r="AC2" s="1">
        <v>6</v>
      </c>
      <c r="AD2" s="1">
        <f>INT(RIGHT($M$38,7)/1000000)</f>
        <v>0</v>
      </c>
    </row>
    <row r="3" spans="1:36" ht="14" customHeight="1">
      <c r="A3" s="2"/>
      <c r="B3" s="2"/>
      <c r="C3" s="2"/>
      <c r="D3" s="2"/>
      <c r="E3" s="2"/>
      <c r="F3" s="2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2"/>
      <c r="T3" s="2"/>
      <c r="U3" s="2"/>
      <c r="V3" s="2"/>
      <c r="W3" s="2"/>
      <c r="X3" s="2"/>
      <c r="AC3" s="1">
        <v>7</v>
      </c>
      <c r="AD3" s="1">
        <f>INT(RIGHT($M$38,8)/10000000)</f>
        <v>0</v>
      </c>
    </row>
    <row r="4" spans="1:36" ht="14" customHeight="1">
      <c r="A4" s="2"/>
      <c r="B4" s="2"/>
      <c r="C4" s="25" t="s">
        <v>10</v>
      </c>
      <c r="D4" s="31"/>
      <c r="E4" s="31" t="s">
        <v>0</v>
      </c>
      <c r="F4" s="39"/>
      <c r="G4" s="47" t="s">
        <v>17</v>
      </c>
      <c r="H4" s="54"/>
      <c r="I4" s="59" t="s">
        <v>22</v>
      </c>
      <c r="J4" s="31"/>
      <c r="K4" s="31" t="s">
        <v>28</v>
      </c>
      <c r="L4" s="39"/>
      <c r="M4" s="47" t="s">
        <v>33</v>
      </c>
      <c r="N4" s="54"/>
      <c r="O4" s="59" t="s">
        <v>34</v>
      </c>
      <c r="P4" s="31"/>
      <c r="Q4" s="31" t="s">
        <v>36</v>
      </c>
      <c r="R4" s="39"/>
      <c r="S4" s="47" t="s">
        <v>30</v>
      </c>
      <c r="T4" s="54"/>
      <c r="U4" s="59" t="s">
        <v>38</v>
      </c>
      <c r="V4" s="124"/>
      <c r="W4" s="2"/>
      <c r="X4" s="2"/>
      <c r="AC4" s="1">
        <v>8</v>
      </c>
      <c r="AD4" s="1">
        <f>INT(RIGHT($M$38,9)/100000000)</f>
        <v>0</v>
      </c>
      <c r="AG4" s="140"/>
      <c r="AH4" s="140"/>
      <c r="AI4" s="140"/>
      <c r="AJ4" s="140"/>
    </row>
    <row r="5" spans="1:36" ht="14" customHeight="1">
      <c r="A5" s="3" t="s">
        <v>3</v>
      </c>
      <c r="B5" s="5"/>
      <c r="C5" s="26" t="str">
        <f>IF($AB$1&lt;9,"",(IF($AB$1&gt;9,AD5,"\")))</f>
        <v/>
      </c>
      <c r="D5" s="32"/>
      <c r="E5" s="35" t="str">
        <f>IF($AB$1&lt;8,"",(IF($AB$1&gt;8,AD4,"\")))</f>
        <v/>
      </c>
      <c r="F5" s="40"/>
      <c r="G5" s="40" t="str">
        <f>IF($AB$1&lt;7,"",(IF($AB$1&gt;7,AD3,"\")))</f>
        <v/>
      </c>
      <c r="H5" s="40"/>
      <c r="I5" s="60" t="str">
        <f>IF(AB1&lt;6,"",IF($AB$1&gt;6,AD2,"\"))</f>
        <v/>
      </c>
      <c r="J5" s="63"/>
      <c r="K5" s="35" t="str">
        <f>IF(M38=0,"",IF($AB$1&gt;5,AD1,"\"))</f>
        <v/>
      </c>
      <c r="L5" s="40"/>
      <c r="M5" s="40" t="str">
        <f>IF(M38=0,"",INT(RIGHT($M$38,5)/10000))</f>
        <v/>
      </c>
      <c r="N5" s="40">
        <f>INT(RIGHT($M$38,5)/10000)</f>
        <v>0</v>
      </c>
      <c r="O5" s="40" t="str">
        <f>IF(M38=0,"",INT(RIGHT($M$38,4)/1000))</f>
        <v/>
      </c>
      <c r="P5" s="95">
        <f>INT(RIGHT($M$38,4)/1000)</f>
        <v>0</v>
      </c>
      <c r="Q5" s="102" t="str">
        <f>IF(M38=0,"",INT(RIGHT($M$38,3)/100))</f>
        <v/>
      </c>
      <c r="R5" s="40">
        <f>INT(RIGHT($M$38,3)/100)</f>
        <v>0</v>
      </c>
      <c r="S5" s="111" t="str">
        <f>IF(M38=0,"",INT(RIGHT($M$38,2)/10))</f>
        <v/>
      </c>
      <c r="T5" s="102">
        <f>INT(RIGHT($M$38,2)/10)</f>
        <v>0</v>
      </c>
      <c r="U5" s="32" t="str">
        <f>RIGHT($M$38,1)</f>
        <v>0</v>
      </c>
      <c r="V5" s="125"/>
      <c r="W5" s="131" t="s">
        <v>39</v>
      </c>
      <c r="X5" s="132"/>
      <c r="AC5" s="1">
        <v>9</v>
      </c>
      <c r="AD5" s="1">
        <f>INT(RIGHT($M$38,10)/1000000000)</f>
        <v>0</v>
      </c>
    </row>
    <row r="6" spans="1:36" ht="14" customHeight="1">
      <c r="A6" s="4"/>
      <c r="B6" s="17"/>
      <c r="C6" s="27"/>
      <c r="D6" s="33"/>
      <c r="E6" s="36"/>
      <c r="F6" s="41"/>
      <c r="G6" s="41"/>
      <c r="H6" s="41"/>
      <c r="I6" s="61"/>
      <c r="J6" s="64"/>
      <c r="K6" s="36"/>
      <c r="L6" s="41"/>
      <c r="M6" s="41">
        <f>INT(RIGHT($M$38,5)/10000)</f>
        <v>0</v>
      </c>
      <c r="N6" s="41">
        <f>INT(RIGHT($M$38,5)/10000)</f>
        <v>0</v>
      </c>
      <c r="O6" s="41">
        <f>INT(RIGHT($M$38,4)/1000)</f>
        <v>0</v>
      </c>
      <c r="P6" s="96">
        <f>INT(RIGHT($M$38,4)/1000)</f>
        <v>0</v>
      </c>
      <c r="Q6" s="103">
        <f>INT(RIGHT($M$38,3)/100)</f>
        <v>0</v>
      </c>
      <c r="R6" s="41">
        <f>INT(RIGHT($M$38,3)/100)</f>
        <v>0</v>
      </c>
      <c r="S6" s="112">
        <f>INT(RIGHT($M$38,2)/10)</f>
        <v>0</v>
      </c>
      <c r="T6" s="103">
        <f>INT(RIGHT($M$38,2)/10)</f>
        <v>0</v>
      </c>
      <c r="U6" s="33"/>
      <c r="V6" s="126"/>
      <c r="W6" s="131"/>
      <c r="X6" s="133"/>
      <c r="AC6" s="1" t="s">
        <v>40</v>
      </c>
      <c r="AD6" s="1" t="s">
        <v>42</v>
      </c>
      <c r="AE6" s="1" t="s">
        <v>43</v>
      </c>
    </row>
    <row r="7" spans="1:36" ht="14" customHeight="1">
      <c r="A7" s="5"/>
      <c r="B7" s="5"/>
      <c r="C7" s="28"/>
      <c r="D7" s="34"/>
      <c r="E7" s="37"/>
      <c r="F7" s="42"/>
      <c r="G7" s="42"/>
      <c r="H7" s="42"/>
      <c r="I7" s="62"/>
      <c r="J7" s="65"/>
      <c r="K7" s="37"/>
      <c r="L7" s="42"/>
      <c r="M7" s="42">
        <f>INT(RIGHT($M$38,5)/10000)</f>
        <v>0</v>
      </c>
      <c r="N7" s="42">
        <f>INT(RIGHT($M$38,5)/10000)</f>
        <v>0</v>
      </c>
      <c r="O7" s="42">
        <f>INT(RIGHT($M$38,4)/1000)</f>
        <v>0</v>
      </c>
      <c r="P7" s="97">
        <f>INT(RIGHT($M$38,4)/1000)</f>
        <v>0</v>
      </c>
      <c r="Q7" s="104">
        <f>INT(RIGHT($M$38,3)/100)</f>
        <v>0</v>
      </c>
      <c r="R7" s="42">
        <f>INT(RIGHT($M$38,3)/100)</f>
        <v>0</v>
      </c>
      <c r="S7" s="113">
        <f>INT(RIGHT($M$38,2)/10)</f>
        <v>0</v>
      </c>
      <c r="T7" s="104">
        <f>INT(RIGHT($M$38,2)/10)</f>
        <v>0</v>
      </c>
      <c r="U7" s="34"/>
      <c r="V7" s="127"/>
      <c r="W7" s="132"/>
      <c r="X7" s="132"/>
      <c r="AC7" s="1" t="s">
        <v>4</v>
      </c>
      <c r="AD7" s="1" t="s">
        <v>41</v>
      </c>
      <c r="AE7" s="1" t="s">
        <v>24</v>
      </c>
    </row>
    <row r="8" spans="1:36" ht="14" customHeight="1">
      <c r="A8" s="2"/>
      <c r="B8" s="2"/>
      <c r="C8" s="2"/>
      <c r="D8" s="2"/>
      <c r="E8" s="2"/>
      <c r="F8" s="2"/>
      <c r="G8" s="48" t="s">
        <v>15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2"/>
      <c r="T8" s="2"/>
      <c r="U8" s="2"/>
      <c r="V8" s="2"/>
      <c r="W8" s="2"/>
      <c r="X8" s="2"/>
      <c r="AC8" s="1" t="s">
        <v>29</v>
      </c>
      <c r="AD8" s="1" t="s">
        <v>44</v>
      </c>
      <c r="AE8" s="1" t="s">
        <v>7</v>
      </c>
    </row>
    <row r="9" spans="1:36" ht="14" customHeight="1">
      <c r="A9" s="2"/>
      <c r="B9" s="2"/>
      <c r="C9" s="2"/>
      <c r="D9" s="2"/>
      <c r="E9" s="2"/>
      <c r="F9" s="2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2"/>
      <c r="T9" s="2"/>
      <c r="U9" s="2"/>
      <c r="V9" s="2"/>
      <c r="W9" s="2"/>
      <c r="X9" s="2"/>
    </row>
    <row r="10" spans="1:36" ht="14" customHeight="1">
      <c r="A10" s="2"/>
      <c r="B10" s="2"/>
      <c r="C10" s="2"/>
      <c r="D10" s="2"/>
      <c r="E10" s="2"/>
      <c r="F10" s="2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2"/>
      <c r="T10" s="2"/>
      <c r="U10" s="2"/>
      <c r="V10" s="2"/>
      <c r="W10" s="2"/>
      <c r="X10" s="2"/>
      <c r="AC10" s="1" t="s">
        <v>46</v>
      </c>
      <c r="AD10" s="1" t="s">
        <v>47</v>
      </c>
      <c r="AE10" s="1" t="s">
        <v>7</v>
      </c>
    </row>
    <row r="11" spans="1:36" ht="14" customHeight="1">
      <c r="A11" s="6" t="s">
        <v>29</v>
      </c>
      <c r="B11" s="18"/>
      <c r="C11" s="18"/>
      <c r="D11" s="18"/>
      <c r="E11" s="18"/>
      <c r="F11" s="43"/>
      <c r="G11" s="50" t="s">
        <v>19</v>
      </c>
      <c r="H11" s="55"/>
      <c r="I11" s="55"/>
      <c r="J11" s="55"/>
      <c r="K11" s="72"/>
      <c r="L11" s="72"/>
      <c r="M11" s="72"/>
      <c r="N11" s="72"/>
      <c r="O11" s="87" t="s">
        <v>11</v>
      </c>
      <c r="P11" s="87"/>
      <c r="Q11" s="87"/>
      <c r="R11" s="87"/>
      <c r="S11" s="87"/>
      <c r="T11" s="87"/>
      <c r="U11" s="87"/>
      <c r="V11" s="87"/>
      <c r="W11" s="87"/>
      <c r="X11" s="134"/>
    </row>
    <row r="12" spans="1:36" ht="14" customHeight="1">
      <c r="A12" s="7"/>
      <c r="B12" s="19"/>
      <c r="C12" s="19"/>
      <c r="D12" s="19"/>
      <c r="E12" s="19"/>
      <c r="F12" s="44"/>
      <c r="G12" s="51"/>
      <c r="H12" s="56"/>
      <c r="I12" s="56"/>
      <c r="J12" s="56"/>
      <c r="K12" s="73"/>
      <c r="L12" s="73"/>
      <c r="M12" s="73"/>
      <c r="N12" s="73"/>
      <c r="O12" s="88"/>
      <c r="P12" s="88"/>
      <c r="Q12" s="88"/>
      <c r="R12" s="88"/>
      <c r="S12" s="88"/>
      <c r="T12" s="88"/>
      <c r="U12" s="88"/>
      <c r="V12" s="88"/>
      <c r="W12" s="88"/>
      <c r="X12" s="135"/>
    </row>
    <row r="13" spans="1:36" ht="14" customHeight="1">
      <c r="A13" s="6" t="str">
        <f>VLOOKUP($A$11,$AC$6:$AE$10,2,0)</f>
        <v>物品名</v>
      </c>
      <c r="B13" s="18"/>
      <c r="C13" s="18"/>
      <c r="D13" s="18"/>
      <c r="E13" s="18"/>
      <c r="F13" s="43"/>
      <c r="G13" s="52" t="s">
        <v>26</v>
      </c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136"/>
    </row>
    <row r="14" spans="1:36" ht="14" customHeight="1">
      <c r="A14" s="8"/>
      <c r="B14" s="20"/>
      <c r="C14" s="20"/>
      <c r="D14" s="20"/>
      <c r="E14" s="20"/>
      <c r="F14" s="45"/>
      <c r="G14" s="53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137"/>
    </row>
    <row r="15" spans="1:36" ht="14" customHeight="1">
      <c r="A15" s="6" t="str">
        <f>VLOOKUP($A$11,$AC$6:$AE$10,3,0)</f>
        <v>納品場所</v>
      </c>
      <c r="B15" s="18"/>
      <c r="C15" s="18"/>
      <c r="D15" s="18"/>
      <c r="E15" s="18"/>
      <c r="F15" s="43"/>
      <c r="G15" s="50" t="s">
        <v>20</v>
      </c>
      <c r="H15" s="55"/>
      <c r="I15" s="55"/>
      <c r="J15" s="55"/>
      <c r="K15" s="74" t="s">
        <v>50</v>
      </c>
      <c r="L15" s="74"/>
      <c r="M15" s="74"/>
      <c r="N15" s="74"/>
      <c r="O15" s="89" t="s">
        <v>35</v>
      </c>
      <c r="P15" s="89"/>
      <c r="Q15" s="89"/>
      <c r="R15" s="89"/>
      <c r="S15" s="87"/>
      <c r="T15" s="87"/>
      <c r="U15" s="87"/>
      <c r="V15" s="87"/>
      <c r="W15" s="87"/>
      <c r="X15" s="134"/>
    </row>
    <row r="16" spans="1:36" ht="14" customHeight="1">
      <c r="A16" s="8"/>
      <c r="B16" s="20"/>
      <c r="C16" s="20"/>
      <c r="D16" s="20"/>
      <c r="E16" s="20"/>
      <c r="F16" s="45"/>
      <c r="G16" s="51"/>
      <c r="H16" s="56"/>
      <c r="I16" s="56"/>
      <c r="J16" s="56"/>
      <c r="K16" s="75"/>
      <c r="L16" s="75"/>
      <c r="M16" s="75"/>
      <c r="N16" s="75"/>
      <c r="O16" s="90"/>
      <c r="P16" s="90"/>
      <c r="Q16" s="90"/>
      <c r="R16" s="90"/>
      <c r="S16" s="88"/>
      <c r="T16" s="88"/>
      <c r="U16" s="88"/>
      <c r="V16" s="88"/>
      <c r="W16" s="88"/>
      <c r="X16" s="135"/>
    </row>
    <row r="17" spans="1:24" ht="14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14" customHeight="1">
      <c r="A18" s="9" t="s">
        <v>9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ht="14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ht="14" customHeight="1">
      <c r="A20" s="10" t="str">
        <f>IF(A11="工事番号","工程","項目")</f>
        <v>項目</v>
      </c>
      <c r="B20" s="10"/>
      <c r="C20" s="10"/>
      <c r="D20" s="10"/>
      <c r="E20" s="10"/>
      <c r="F20" s="10"/>
      <c r="G20" s="10"/>
      <c r="H20" s="10"/>
      <c r="I20" s="10"/>
      <c r="J20" s="9" t="s">
        <v>25</v>
      </c>
      <c r="K20" s="9"/>
      <c r="L20" s="9"/>
      <c r="M20" s="9" t="s">
        <v>31</v>
      </c>
      <c r="N20" s="9"/>
      <c r="O20" s="9"/>
      <c r="P20" s="9"/>
      <c r="Q20" s="9"/>
      <c r="R20" s="9"/>
      <c r="S20" s="9"/>
      <c r="T20" s="9" t="s">
        <v>37</v>
      </c>
      <c r="U20" s="9"/>
      <c r="V20" s="9"/>
      <c r="W20" s="9"/>
      <c r="X20" s="9"/>
    </row>
    <row r="21" spans="1:24" ht="14" customHeight="1">
      <c r="A21" s="10"/>
      <c r="B21" s="10"/>
      <c r="C21" s="10"/>
      <c r="D21" s="10"/>
      <c r="E21" s="10"/>
      <c r="F21" s="10"/>
      <c r="G21" s="10"/>
      <c r="H21" s="10"/>
      <c r="I21" s="10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ht="11.5" customHeight="1">
      <c r="A22" s="11" t="s">
        <v>51</v>
      </c>
      <c r="B22" s="11"/>
      <c r="C22" s="11"/>
      <c r="D22" s="11"/>
      <c r="E22" s="11"/>
      <c r="F22" s="11"/>
      <c r="G22" s="11"/>
      <c r="H22" s="11"/>
      <c r="I22" s="11"/>
      <c r="J22" s="66">
        <v>9</v>
      </c>
      <c r="K22" s="66"/>
      <c r="L22" s="66"/>
      <c r="M22" s="80"/>
      <c r="N22" s="80"/>
      <c r="O22" s="80"/>
      <c r="P22" s="80"/>
      <c r="Q22" s="80"/>
      <c r="R22" s="80"/>
      <c r="S22" s="80"/>
      <c r="T22" s="117"/>
      <c r="U22" s="117"/>
      <c r="V22" s="117"/>
      <c r="W22" s="117"/>
      <c r="X22" s="117"/>
    </row>
    <row r="23" spans="1:24" ht="11.5" customHeight="1">
      <c r="A23" s="12"/>
      <c r="B23" s="12"/>
      <c r="C23" s="12"/>
      <c r="D23" s="12"/>
      <c r="E23" s="12"/>
      <c r="F23" s="12"/>
      <c r="G23" s="12"/>
      <c r="H23" s="12"/>
      <c r="I23" s="12"/>
      <c r="J23" s="67"/>
      <c r="K23" s="67"/>
      <c r="L23" s="67"/>
      <c r="M23" s="81"/>
      <c r="N23" s="81"/>
      <c r="O23" s="81"/>
      <c r="P23" s="81"/>
      <c r="Q23" s="81"/>
      <c r="R23" s="81"/>
      <c r="S23" s="81"/>
      <c r="T23" s="118"/>
      <c r="U23" s="118"/>
      <c r="V23" s="118"/>
      <c r="W23" s="118"/>
      <c r="X23" s="118"/>
    </row>
    <row r="24" spans="1:24" ht="11.5" customHeight="1">
      <c r="A24" s="13" t="s">
        <v>45</v>
      </c>
      <c r="B24" s="13"/>
      <c r="C24" s="13"/>
      <c r="D24" s="13"/>
      <c r="E24" s="13"/>
      <c r="F24" s="13"/>
      <c r="G24" s="13"/>
      <c r="H24" s="13"/>
      <c r="I24" s="13"/>
      <c r="J24" s="68">
        <v>17</v>
      </c>
      <c r="K24" s="68"/>
      <c r="L24" s="68"/>
      <c r="M24" s="82"/>
      <c r="N24" s="82"/>
      <c r="O24" s="82"/>
      <c r="P24" s="82"/>
      <c r="Q24" s="82"/>
      <c r="R24" s="82"/>
      <c r="S24" s="82"/>
      <c r="T24" s="119"/>
      <c r="U24" s="119"/>
      <c r="V24" s="119"/>
      <c r="W24" s="119"/>
      <c r="X24" s="119"/>
    </row>
    <row r="25" spans="1:24" ht="11.5" customHeight="1">
      <c r="A25" s="13"/>
      <c r="B25" s="13"/>
      <c r="C25" s="13"/>
      <c r="D25" s="13"/>
      <c r="E25" s="13"/>
      <c r="F25" s="13"/>
      <c r="G25" s="13"/>
      <c r="H25" s="13"/>
      <c r="I25" s="13"/>
      <c r="J25" s="68"/>
      <c r="K25" s="68"/>
      <c r="L25" s="68"/>
      <c r="M25" s="82"/>
      <c r="N25" s="82"/>
      <c r="O25" s="82"/>
      <c r="P25" s="82"/>
      <c r="Q25" s="82"/>
      <c r="R25" s="82"/>
      <c r="S25" s="82"/>
      <c r="T25" s="119"/>
      <c r="U25" s="119"/>
      <c r="V25" s="119"/>
      <c r="W25" s="119"/>
      <c r="X25" s="119"/>
    </row>
    <row r="26" spans="1:24" ht="11.5" customHeight="1">
      <c r="A26" s="13" t="s">
        <v>52</v>
      </c>
      <c r="B26" s="13"/>
      <c r="C26" s="13"/>
      <c r="D26" s="13"/>
      <c r="E26" s="13"/>
      <c r="F26" s="13"/>
      <c r="G26" s="13"/>
      <c r="H26" s="13"/>
      <c r="I26" s="13"/>
      <c r="J26" s="68">
        <v>48</v>
      </c>
      <c r="K26" s="68"/>
      <c r="L26" s="68"/>
      <c r="M26" s="82"/>
      <c r="N26" s="82"/>
      <c r="O26" s="82"/>
      <c r="P26" s="82"/>
      <c r="Q26" s="82"/>
      <c r="R26" s="82"/>
      <c r="S26" s="82"/>
      <c r="T26" s="119"/>
      <c r="U26" s="119"/>
      <c r="V26" s="119"/>
      <c r="W26" s="119"/>
      <c r="X26" s="119"/>
    </row>
    <row r="27" spans="1:24" ht="11.5" customHeight="1">
      <c r="A27" s="13"/>
      <c r="B27" s="13"/>
      <c r="C27" s="13"/>
      <c r="D27" s="13"/>
      <c r="E27" s="13"/>
      <c r="F27" s="13"/>
      <c r="G27" s="13"/>
      <c r="H27" s="13"/>
      <c r="I27" s="13"/>
      <c r="J27" s="68"/>
      <c r="K27" s="68"/>
      <c r="L27" s="68"/>
      <c r="M27" s="82"/>
      <c r="N27" s="82"/>
      <c r="O27" s="82"/>
      <c r="P27" s="82"/>
      <c r="Q27" s="82"/>
      <c r="R27" s="82"/>
      <c r="S27" s="82"/>
      <c r="T27" s="119"/>
      <c r="U27" s="119"/>
      <c r="V27" s="119"/>
      <c r="W27" s="119"/>
      <c r="X27" s="119"/>
    </row>
    <row r="28" spans="1:24" ht="11.5" customHeight="1">
      <c r="A28" s="13" t="s">
        <v>54</v>
      </c>
      <c r="B28" s="13"/>
      <c r="C28" s="13"/>
      <c r="D28" s="13"/>
      <c r="E28" s="13"/>
      <c r="F28" s="13"/>
      <c r="G28" s="13"/>
      <c r="H28" s="13"/>
      <c r="I28" s="13"/>
      <c r="J28" s="68">
        <v>6</v>
      </c>
      <c r="K28" s="68"/>
      <c r="L28" s="68"/>
      <c r="M28" s="82"/>
      <c r="N28" s="82"/>
      <c r="O28" s="82"/>
      <c r="P28" s="82"/>
      <c r="Q28" s="82"/>
      <c r="R28" s="82"/>
      <c r="S28" s="82"/>
      <c r="T28" s="119"/>
      <c r="U28" s="119"/>
      <c r="V28" s="119"/>
      <c r="W28" s="119"/>
      <c r="X28" s="119"/>
    </row>
    <row r="29" spans="1:24" ht="11.5" customHeight="1">
      <c r="A29" s="13"/>
      <c r="B29" s="13"/>
      <c r="C29" s="13"/>
      <c r="D29" s="13"/>
      <c r="E29" s="13"/>
      <c r="F29" s="13"/>
      <c r="G29" s="13"/>
      <c r="H29" s="13"/>
      <c r="I29" s="13"/>
      <c r="J29" s="68"/>
      <c r="K29" s="68"/>
      <c r="L29" s="68"/>
      <c r="M29" s="82"/>
      <c r="N29" s="82"/>
      <c r="O29" s="82"/>
      <c r="P29" s="82"/>
      <c r="Q29" s="82"/>
      <c r="R29" s="82"/>
      <c r="S29" s="82"/>
      <c r="T29" s="119"/>
      <c r="U29" s="119"/>
      <c r="V29" s="119"/>
      <c r="W29" s="119"/>
      <c r="X29" s="119"/>
    </row>
    <row r="30" spans="1:24" ht="11.5" customHeight="1">
      <c r="A30" s="13" t="s">
        <v>55</v>
      </c>
      <c r="B30" s="13"/>
      <c r="C30" s="13"/>
      <c r="D30" s="13"/>
      <c r="E30" s="13"/>
      <c r="F30" s="13"/>
      <c r="G30" s="13"/>
      <c r="H30" s="13"/>
      <c r="I30" s="13"/>
      <c r="J30" s="68">
        <v>9</v>
      </c>
      <c r="K30" s="68"/>
      <c r="L30" s="68"/>
      <c r="M30" s="82"/>
      <c r="N30" s="82"/>
      <c r="O30" s="82"/>
      <c r="P30" s="82"/>
      <c r="Q30" s="82"/>
      <c r="R30" s="82"/>
      <c r="S30" s="82"/>
      <c r="T30" s="119"/>
      <c r="U30" s="119"/>
      <c r="V30" s="119"/>
      <c r="W30" s="119"/>
      <c r="X30" s="119"/>
    </row>
    <row r="31" spans="1:24" ht="11.5" customHeight="1">
      <c r="A31" s="13"/>
      <c r="B31" s="13"/>
      <c r="C31" s="13"/>
      <c r="D31" s="13"/>
      <c r="E31" s="13"/>
      <c r="F31" s="13"/>
      <c r="G31" s="13"/>
      <c r="H31" s="13"/>
      <c r="I31" s="13"/>
      <c r="J31" s="68"/>
      <c r="K31" s="68"/>
      <c r="L31" s="68"/>
      <c r="M31" s="82"/>
      <c r="N31" s="82"/>
      <c r="O31" s="82"/>
      <c r="P31" s="82"/>
      <c r="Q31" s="82"/>
      <c r="R31" s="82"/>
      <c r="S31" s="82"/>
      <c r="T31" s="119"/>
      <c r="U31" s="119"/>
      <c r="V31" s="119"/>
      <c r="W31" s="119"/>
      <c r="X31" s="119"/>
    </row>
    <row r="32" spans="1:24" ht="11.5" customHeight="1">
      <c r="A32" s="13" t="s">
        <v>56</v>
      </c>
      <c r="B32" s="13"/>
      <c r="C32" s="13"/>
      <c r="D32" s="13"/>
      <c r="E32" s="13"/>
      <c r="F32" s="13"/>
      <c r="G32" s="13"/>
      <c r="H32" s="13"/>
      <c r="I32" s="13"/>
      <c r="J32" s="68">
        <v>2</v>
      </c>
      <c r="K32" s="68"/>
      <c r="L32" s="68"/>
      <c r="M32" s="82"/>
      <c r="N32" s="82"/>
      <c r="O32" s="82"/>
      <c r="P32" s="82"/>
      <c r="Q32" s="82"/>
      <c r="R32" s="82"/>
      <c r="S32" s="82"/>
      <c r="T32" s="119"/>
      <c r="U32" s="119"/>
      <c r="V32" s="119"/>
      <c r="W32" s="119"/>
      <c r="X32" s="119"/>
    </row>
    <row r="33" spans="1:24" ht="11.5" customHeight="1">
      <c r="A33" s="13"/>
      <c r="B33" s="13"/>
      <c r="C33" s="13"/>
      <c r="D33" s="13"/>
      <c r="E33" s="13"/>
      <c r="F33" s="13"/>
      <c r="G33" s="13"/>
      <c r="H33" s="13"/>
      <c r="I33" s="13"/>
      <c r="J33" s="68"/>
      <c r="K33" s="68"/>
      <c r="L33" s="68"/>
      <c r="M33" s="82"/>
      <c r="N33" s="82"/>
      <c r="O33" s="82"/>
      <c r="P33" s="82"/>
      <c r="Q33" s="82"/>
      <c r="R33" s="82"/>
      <c r="S33" s="82"/>
      <c r="T33" s="119"/>
      <c r="U33" s="119"/>
      <c r="V33" s="119"/>
      <c r="W33" s="119"/>
      <c r="X33" s="119"/>
    </row>
    <row r="34" spans="1:24" ht="11.5" customHeight="1">
      <c r="A34" s="14" t="str">
        <f>IF(A11="工事番号","工程計","項目計")</f>
        <v>項目計</v>
      </c>
      <c r="B34" s="14"/>
      <c r="C34" s="14"/>
      <c r="D34" s="14"/>
      <c r="E34" s="14"/>
      <c r="F34" s="14"/>
      <c r="G34" s="14"/>
      <c r="H34" s="14"/>
      <c r="I34" s="14"/>
      <c r="J34" s="69" t="s">
        <v>48</v>
      </c>
      <c r="K34" s="69"/>
      <c r="L34" s="69"/>
      <c r="M34" s="83">
        <f>SUM(M22:S33)</f>
        <v>0</v>
      </c>
      <c r="N34" s="83"/>
      <c r="O34" s="83"/>
      <c r="P34" s="83"/>
      <c r="Q34" s="83"/>
      <c r="R34" s="83"/>
      <c r="S34" s="83"/>
      <c r="T34" s="69"/>
      <c r="U34" s="69"/>
      <c r="V34" s="69"/>
      <c r="W34" s="69"/>
      <c r="X34" s="69"/>
    </row>
    <row r="35" spans="1:24" ht="11.5" customHeight="1">
      <c r="A35" s="14"/>
      <c r="B35" s="14"/>
      <c r="C35" s="14"/>
      <c r="D35" s="14"/>
      <c r="E35" s="14"/>
      <c r="F35" s="14"/>
      <c r="G35" s="14"/>
      <c r="H35" s="14"/>
      <c r="I35" s="14"/>
      <c r="J35" s="69"/>
      <c r="K35" s="69"/>
      <c r="L35" s="69"/>
      <c r="M35" s="83"/>
      <c r="N35" s="83"/>
      <c r="O35" s="83"/>
      <c r="P35" s="83"/>
      <c r="Q35" s="83"/>
      <c r="R35" s="83"/>
      <c r="S35" s="83"/>
      <c r="T35" s="69"/>
      <c r="U35" s="69"/>
      <c r="V35" s="69"/>
      <c r="W35" s="69"/>
      <c r="X35" s="69"/>
    </row>
    <row r="36" spans="1:24" ht="11.5" customHeight="1">
      <c r="A36" s="15" t="s">
        <v>23</v>
      </c>
      <c r="B36" s="15"/>
      <c r="C36" s="15"/>
      <c r="D36" s="15"/>
      <c r="E36" s="15"/>
      <c r="F36" s="15"/>
      <c r="G36" s="15"/>
      <c r="H36" s="15"/>
      <c r="I36" s="15"/>
      <c r="J36" s="70" t="s">
        <v>18</v>
      </c>
      <c r="K36" s="70"/>
      <c r="L36" s="70"/>
      <c r="M36" s="84"/>
      <c r="N36" s="84"/>
      <c r="O36" s="84"/>
      <c r="P36" s="84"/>
      <c r="Q36" s="84"/>
      <c r="R36" s="84"/>
      <c r="S36" s="84"/>
      <c r="T36" s="120"/>
      <c r="U36" s="120"/>
      <c r="V36" s="120"/>
      <c r="W36" s="120"/>
      <c r="X36" s="120"/>
    </row>
    <row r="37" spans="1:24" ht="11.5" customHeight="1">
      <c r="A37" s="16"/>
      <c r="B37" s="16"/>
      <c r="C37" s="16"/>
      <c r="D37" s="16"/>
      <c r="E37" s="16"/>
      <c r="F37" s="16"/>
      <c r="G37" s="16"/>
      <c r="H37" s="16"/>
      <c r="I37" s="16"/>
      <c r="J37" s="71"/>
      <c r="K37" s="71"/>
      <c r="L37" s="71"/>
      <c r="M37" s="85"/>
      <c r="N37" s="85"/>
      <c r="O37" s="85"/>
      <c r="P37" s="85"/>
      <c r="Q37" s="85"/>
      <c r="R37" s="85"/>
      <c r="S37" s="85"/>
      <c r="T37" s="9"/>
      <c r="U37" s="9"/>
      <c r="V37" s="9"/>
      <c r="W37" s="9"/>
      <c r="X37" s="9"/>
    </row>
    <row r="38" spans="1:24" ht="12" customHeight="1">
      <c r="A38" s="9" t="s">
        <v>8</v>
      </c>
      <c r="B38" s="9"/>
      <c r="C38" s="9"/>
      <c r="D38" s="9"/>
      <c r="E38" s="9"/>
      <c r="F38" s="9"/>
      <c r="G38" s="9"/>
      <c r="H38" s="9"/>
      <c r="I38" s="9"/>
      <c r="J38" s="9" t="s">
        <v>48</v>
      </c>
      <c r="K38" s="9"/>
      <c r="L38" s="9"/>
      <c r="M38" s="86">
        <f>M34+M36</f>
        <v>0</v>
      </c>
      <c r="N38" s="86"/>
      <c r="O38" s="86"/>
      <c r="P38" s="86"/>
      <c r="Q38" s="86"/>
      <c r="R38" s="86"/>
      <c r="S38" s="86"/>
      <c r="T38" s="9"/>
      <c r="U38" s="9"/>
      <c r="V38" s="9"/>
      <c r="W38" s="9"/>
      <c r="X38" s="9"/>
    </row>
    <row r="39" spans="1:24" ht="12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86"/>
      <c r="N39" s="86"/>
      <c r="O39" s="86"/>
      <c r="P39" s="86"/>
      <c r="Q39" s="86"/>
      <c r="R39" s="86"/>
      <c r="S39" s="86"/>
      <c r="T39" s="9"/>
      <c r="U39" s="9"/>
      <c r="V39" s="9"/>
      <c r="W39" s="9"/>
      <c r="X39" s="9"/>
    </row>
    <row r="40" spans="1:24" ht="14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4" customHeight="1">
      <c r="A41" s="2"/>
      <c r="B41" s="21">
        <v>1</v>
      </c>
      <c r="C41" s="29" t="s">
        <v>12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"/>
      <c r="R41" s="2"/>
      <c r="S41" s="2"/>
      <c r="T41" s="2"/>
      <c r="U41" s="2"/>
      <c r="V41" s="2"/>
      <c r="W41" s="2"/>
      <c r="X41" s="2"/>
    </row>
    <row r="42" spans="1:24" ht="14" customHeight="1">
      <c r="A42" s="2"/>
      <c r="B42" s="21">
        <v>2</v>
      </c>
      <c r="C42" s="29" t="s">
        <v>53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5" t="s">
        <v>49</v>
      </c>
      <c r="R42" s="31"/>
      <c r="S42" s="31"/>
      <c r="T42" s="31"/>
      <c r="U42" s="31"/>
      <c r="V42" s="124"/>
      <c r="W42" s="2"/>
      <c r="X42" s="2"/>
    </row>
    <row r="43" spans="1:24" ht="14" customHeight="1">
      <c r="A43" s="2"/>
      <c r="B43" s="21">
        <v>3</v>
      </c>
      <c r="C43" s="29" t="s">
        <v>13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105"/>
      <c r="R43" s="108"/>
      <c r="S43" s="114"/>
      <c r="T43" s="121"/>
      <c r="U43" s="108"/>
      <c r="V43" s="128"/>
      <c r="W43" s="2"/>
      <c r="X43" s="2"/>
    </row>
    <row r="44" spans="1:24" ht="14" customHeight="1">
      <c r="A44" s="2"/>
      <c r="B44" s="21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106"/>
      <c r="R44" s="109"/>
      <c r="S44" s="115"/>
      <c r="T44" s="122"/>
      <c r="U44" s="109"/>
      <c r="V44" s="129"/>
      <c r="W44" s="2"/>
      <c r="X44" s="2"/>
    </row>
    <row r="45" spans="1:24" ht="14" customHeight="1">
      <c r="A45" s="2"/>
      <c r="B45" s="22"/>
      <c r="C45" s="30" t="s">
        <v>14</v>
      </c>
      <c r="D45" s="30"/>
      <c r="E45" s="30"/>
      <c r="F45" s="30"/>
      <c r="G45" s="30"/>
      <c r="H45" s="30"/>
      <c r="I45" s="30"/>
      <c r="J45" s="2"/>
      <c r="K45" s="2"/>
      <c r="L45" s="2"/>
      <c r="M45" s="2"/>
      <c r="N45" s="2"/>
      <c r="O45" s="2"/>
      <c r="P45" s="2"/>
      <c r="Q45" s="107"/>
      <c r="R45" s="110"/>
      <c r="S45" s="116"/>
      <c r="T45" s="123"/>
      <c r="U45" s="110"/>
      <c r="V45" s="130"/>
      <c r="W45" s="2"/>
      <c r="X45" s="2"/>
    </row>
    <row r="46" spans="1:24" ht="14" customHeight="1">
      <c r="A46" s="2"/>
      <c r="B46" s="2"/>
      <c r="C46" s="30"/>
      <c r="D46" s="30"/>
      <c r="E46" s="30"/>
      <c r="F46" s="30"/>
      <c r="G46" s="30"/>
      <c r="H46" s="30"/>
      <c r="I46" s="30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6" customHeight="1">
      <c r="A47" s="2"/>
      <c r="B47" s="23">
        <v>45778</v>
      </c>
      <c r="C47" s="23"/>
      <c r="D47" s="23"/>
      <c r="E47" s="38">
        <v>9</v>
      </c>
      <c r="F47" s="38"/>
      <c r="G47" s="2" t="s">
        <v>21</v>
      </c>
      <c r="H47" s="38"/>
      <c r="I47" s="38"/>
      <c r="J47" s="2" t="s">
        <v>6</v>
      </c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20" customHeight="1">
      <c r="A48" s="2"/>
      <c r="B48" s="24" t="s">
        <v>2</v>
      </c>
      <c r="C48" s="24"/>
      <c r="D48" s="24"/>
      <c r="E48" s="24"/>
      <c r="F48" s="24"/>
      <c r="G48" s="24"/>
      <c r="H48" s="24"/>
      <c r="I48" s="2"/>
      <c r="J48" s="2"/>
      <c r="K48" s="76" t="s">
        <v>27</v>
      </c>
      <c r="L48" s="76"/>
      <c r="M48" s="76"/>
      <c r="N48" s="76"/>
      <c r="O48" s="91"/>
      <c r="P48" s="98"/>
      <c r="Q48" s="98"/>
      <c r="R48" s="98"/>
      <c r="S48" s="98"/>
      <c r="T48" s="98"/>
      <c r="U48" s="98"/>
      <c r="V48" s="98"/>
      <c r="W48" s="98"/>
      <c r="X48" s="2"/>
    </row>
    <row r="49" spans="1:24" ht="20" customHeight="1">
      <c r="A49" s="2"/>
      <c r="B49" s="24"/>
      <c r="C49" s="24"/>
      <c r="D49" s="24"/>
      <c r="E49" s="24"/>
      <c r="F49" s="24"/>
      <c r="G49" s="24"/>
      <c r="H49" s="24"/>
      <c r="I49" s="2"/>
      <c r="J49" s="2"/>
      <c r="K49" s="77" t="s">
        <v>32</v>
      </c>
      <c r="L49" s="77"/>
      <c r="M49" s="77"/>
      <c r="N49" s="77"/>
      <c r="O49" s="92"/>
      <c r="P49" s="99"/>
      <c r="Q49" s="99"/>
      <c r="R49" s="99"/>
      <c r="S49" s="99"/>
      <c r="T49" s="99"/>
      <c r="U49" s="99"/>
      <c r="V49" s="99"/>
      <c r="W49" s="99"/>
      <c r="X49" s="138" t="str">
        <f>IF(Q42="く　じ　番　号","印","")</f>
        <v>印</v>
      </c>
    </row>
    <row r="50" spans="1:24" ht="20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78" t="s">
        <v>5</v>
      </c>
      <c r="L50" s="78"/>
      <c r="M50" s="78"/>
      <c r="N50" s="78"/>
      <c r="O50" s="93"/>
      <c r="P50" s="100"/>
      <c r="Q50" s="100"/>
      <c r="R50" s="100"/>
      <c r="S50" s="100"/>
      <c r="T50" s="100"/>
      <c r="U50" s="100"/>
      <c r="V50" s="100"/>
      <c r="W50" s="100"/>
      <c r="X50" s="2"/>
    </row>
    <row r="51" spans="1:24" ht="16" customHeight="1">
      <c r="K51" s="79"/>
      <c r="L51" s="79"/>
      <c r="M51" s="79"/>
      <c r="N51" s="79"/>
      <c r="O51" s="94"/>
      <c r="P51" s="101"/>
      <c r="Q51" s="101"/>
      <c r="R51" s="101"/>
      <c r="S51" s="101"/>
      <c r="T51" s="101"/>
      <c r="U51" s="101"/>
      <c r="V51" s="101"/>
      <c r="W51" s="101"/>
    </row>
  </sheetData>
  <mergeCells count="96"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C41:P41"/>
    <mergeCell ref="C42:P42"/>
    <mergeCell ref="Q42:V42"/>
    <mergeCell ref="C43:P43"/>
    <mergeCell ref="C44:P44"/>
    <mergeCell ref="B47:D47"/>
    <mergeCell ref="E47:F47"/>
    <mergeCell ref="H47:I47"/>
    <mergeCell ref="K48:N48"/>
    <mergeCell ref="P48:W48"/>
    <mergeCell ref="K49:N49"/>
    <mergeCell ref="P49:W49"/>
    <mergeCell ref="K50:N50"/>
    <mergeCell ref="P50:W50"/>
    <mergeCell ref="K51:N51"/>
    <mergeCell ref="P51:W51"/>
    <mergeCell ref="G2:R3"/>
    <mergeCell ref="A5:B7"/>
    <mergeCell ref="C5:D7"/>
    <mergeCell ref="E5:F7"/>
    <mergeCell ref="G5:H7"/>
    <mergeCell ref="I5:J7"/>
    <mergeCell ref="K5:L7"/>
    <mergeCell ref="M5:N7"/>
    <mergeCell ref="O5:P7"/>
    <mergeCell ref="Q5:R7"/>
    <mergeCell ref="S5:T7"/>
    <mergeCell ref="U5:V7"/>
    <mergeCell ref="W5:X7"/>
    <mergeCell ref="G8:R10"/>
    <mergeCell ref="A11:F12"/>
    <mergeCell ref="G11:J12"/>
    <mergeCell ref="K11:N12"/>
    <mergeCell ref="O11:R12"/>
    <mergeCell ref="A13:F14"/>
    <mergeCell ref="G13:X14"/>
    <mergeCell ref="A15:F16"/>
    <mergeCell ref="G15:J16"/>
    <mergeCell ref="K15:N16"/>
    <mergeCell ref="O15:R16"/>
    <mergeCell ref="A18:X19"/>
    <mergeCell ref="A20:I21"/>
    <mergeCell ref="J20:L21"/>
    <mergeCell ref="M20:S21"/>
    <mergeCell ref="T20:X21"/>
    <mergeCell ref="A22:I23"/>
    <mergeCell ref="J22:L23"/>
    <mergeCell ref="M22:S23"/>
    <mergeCell ref="T22:X23"/>
    <mergeCell ref="A24:I25"/>
    <mergeCell ref="J24:L25"/>
    <mergeCell ref="M24:S25"/>
    <mergeCell ref="T24:X25"/>
    <mergeCell ref="A26:I27"/>
    <mergeCell ref="J26:L27"/>
    <mergeCell ref="M26:S27"/>
    <mergeCell ref="T26:X27"/>
    <mergeCell ref="A28:I29"/>
    <mergeCell ref="J28:L29"/>
    <mergeCell ref="M28:S29"/>
    <mergeCell ref="T28:X29"/>
    <mergeCell ref="A30:I31"/>
    <mergeCell ref="J30:L31"/>
    <mergeCell ref="M30:S31"/>
    <mergeCell ref="T30:X31"/>
    <mergeCell ref="A32:I33"/>
    <mergeCell ref="J32:L33"/>
    <mergeCell ref="M32:S33"/>
    <mergeCell ref="T32:X33"/>
    <mergeCell ref="A34:I35"/>
    <mergeCell ref="J34:L35"/>
    <mergeCell ref="M34:S35"/>
    <mergeCell ref="T34:X35"/>
    <mergeCell ref="A36:I37"/>
    <mergeCell ref="J36:L37"/>
    <mergeCell ref="M36:S37"/>
    <mergeCell ref="T36:X37"/>
    <mergeCell ref="A38:I39"/>
    <mergeCell ref="J38:L39"/>
    <mergeCell ref="M38:S39"/>
    <mergeCell ref="T38:X39"/>
    <mergeCell ref="Q43:R45"/>
    <mergeCell ref="S43:T45"/>
    <mergeCell ref="U43:V45"/>
    <mergeCell ref="C45:I46"/>
    <mergeCell ref="B48:H49"/>
  </mergeCells>
  <phoneticPr fontId="1" type="Hiragana"/>
  <conditionalFormatting sqref="C5:V7">
    <cfRule type="expression" dxfId="1" priority="1">
      <formula>$M$38=0</formula>
    </cfRule>
  </conditionalFormatting>
  <conditionalFormatting sqref="Q43:V45">
    <cfRule type="expression" dxfId="0" priority="2">
      <formula>$Q$42="電子入札により入力"</formula>
    </cfRule>
  </conditionalFormatting>
  <dataValidations count="6">
    <dataValidation imeMode="hiragana" allowBlank="1" showDropDown="0" showInputMessage="1" showErrorMessage="1" sqref="P48:W50 K15:N16 G13:X14 A22:I33"/>
    <dataValidation type="list" allowBlank="1" showDropDown="0" showInputMessage="1" showErrorMessage="1" sqref="A11:F12">
      <formula1>"工事番号,業務(委託)番号,事業番号,賃貸借等"</formula1>
    </dataValidation>
    <dataValidation type="list" allowBlank="1" showDropDown="0" showInputMessage="1" showErrorMessage="1" sqref="E47:F47">
      <formula1>"1,2,3,4,5,6,7,8,9,10,11,12"</formula1>
    </dataValidation>
    <dataValidation type="list" allowBlank="1" showDropDown="0" showInputMessage="1" showErrorMessage="1" sqref="H47:I47">
      <formula1>"1,2,3,4,5,6,7,8,9,10,11,12,13,14,15,16,17,18,19,20,21,22,23,24,25,26,27,28,29,30,31"</formula1>
    </dataValidation>
    <dataValidation type="list" allowBlank="1" showDropDown="0" showInputMessage="1" showErrorMessage="1" sqref="Q42:V42">
      <formula1>"く　じ　番　号,電子入札により入力"</formula1>
    </dataValidation>
    <dataValidation type="list" imeMode="hiragana" allowBlank="1" showDropDown="0" showInputMessage="1" showErrorMessage="1" sqref="Q43:V45">
      <formula1>",０,１,２,３,４,５,６,７,８,９"</formula1>
    </dataValidation>
  </dataValidations>
  <pageMargins left="0.50314960629921257" right="0.30629921259842519" top="0.55314960629921262" bottom="0.55314960629921262" header="0.3" footer="0.3"/>
  <pageSetup paperSize="9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(1)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倉本 巧也</cp:lastModifiedBy>
  <dcterms:created xsi:type="dcterms:W3CDTF">2022-01-27T02:14:17Z</dcterms:created>
  <dcterms:modified xsi:type="dcterms:W3CDTF">2025-08-27T04:44:57Z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3.1.8.0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2025-08-27T04:44:57Z</vt:filetime>
  </property>
</Properties>
</file>